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17955" windowHeight="9735"/>
  </bookViews>
  <sheets>
    <sheet name="xl" sheetId="1" r:id="rId1"/>
  </sheets>
  <calcPr calcId="125725"/>
</workbook>
</file>

<file path=xl/calcChain.xml><?xml version="1.0" encoding="utf-8"?>
<calcChain xmlns="http://schemas.openxmlformats.org/spreadsheetml/2006/main">
  <c r="S3" i="1"/>
  <c r="S4"/>
  <c r="S5"/>
  <c r="S6"/>
  <c r="S7"/>
  <c r="S8"/>
  <c r="S9"/>
  <c r="S10"/>
  <c r="S11"/>
  <c r="S2"/>
  <c r="R3"/>
  <c r="R4"/>
  <c r="R5"/>
  <c r="R6"/>
  <c r="R7"/>
  <c r="R8"/>
  <c r="R9"/>
  <c r="R10"/>
  <c r="R11"/>
  <c r="R2"/>
  <c r="Q3"/>
  <c r="Q4"/>
  <c r="Q5"/>
  <c r="Q6"/>
  <c r="Q7"/>
  <c r="Q8"/>
  <c r="Q9"/>
  <c r="Q10"/>
  <c r="Q11"/>
  <c r="Q2"/>
  <c r="P3"/>
  <c r="P4"/>
  <c r="P5"/>
  <c r="P6"/>
  <c r="P7"/>
  <c r="P8"/>
  <c r="P9"/>
  <c r="P10"/>
  <c r="P11"/>
  <c r="P2"/>
  <c r="O3"/>
  <c r="O4"/>
  <c r="O5"/>
  <c r="O6"/>
  <c r="O7"/>
  <c r="O8"/>
  <c r="O9"/>
  <c r="O10"/>
  <c r="O11"/>
  <c r="O2"/>
  <c r="N3"/>
  <c r="N4"/>
  <c r="N5"/>
  <c r="N6"/>
  <c r="N7"/>
  <c r="N8"/>
  <c r="N9"/>
  <c r="N10"/>
  <c r="N11"/>
  <c r="N2"/>
  <c r="M3"/>
  <c r="M4"/>
  <c r="M5"/>
  <c r="M6"/>
  <c r="M7"/>
  <c r="M8"/>
  <c r="M9"/>
  <c r="M10"/>
  <c r="M11"/>
  <c r="M2"/>
  <c r="L3"/>
  <c r="L4"/>
  <c r="L5"/>
  <c r="L6"/>
  <c r="L7"/>
  <c r="L8"/>
  <c r="L9"/>
  <c r="L10"/>
  <c r="L11"/>
  <c r="L2"/>
  <c r="K3"/>
  <c r="K4"/>
  <c r="K5"/>
  <c r="K6"/>
  <c r="K7"/>
  <c r="K8"/>
  <c r="K9"/>
  <c r="K10"/>
  <c r="K11"/>
  <c r="K2"/>
  <c r="J3"/>
  <c r="J4"/>
  <c r="J5"/>
  <c r="J6"/>
  <c r="J7"/>
  <c r="J8"/>
  <c r="J9"/>
  <c r="J10"/>
  <c r="J11"/>
  <c r="J2"/>
  <c r="I3"/>
  <c r="I4"/>
  <c r="I5"/>
  <c r="I6"/>
  <c r="I7"/>
  <c r="I8"/>
  <c r="I9"/>
  <c r="I10"/>
  <c r="I11"/>
  <c r="I2"/>
  <c r="D3"/>
  <c r="D4"/>
  <c r="D5"/>
  <c r="D6"/>
  <c r="D7"/>
  <c r="D8"/>
  <c r="D9"/>
  <c r="D10"/>
  <c r="D11"/>
  <c r="D2"/>
</calcChain>
</file>

<file path=xl/sharedStrings.xml><?xml version="1.0" encoding="utf-8"?>
<sst xmlns="http://schemas.openxmlformats.org/spreadsheetml/2006/main" count="28" uniqueCount="15">
  <si>
    <t>Item Number:</t>
  </si>
  <si>
    <t>Class Number:</t>
  </si>
  <si>
    <t>Loan Type:</t>
  </si>
  <si>
    <t>1 Week</t>
  </si>
  <si>
    <t>Patron Number:</t>
  </si>
  <si>
    <t>Issued:</t>
  </si>
  <si>
    <t>Last Renewed:</t>
  </si>
  <si>
    <t>Null</t>
  </si>
  <si>
    <t>Returned:</t>
  </si>
  <si>
    <t>2 Week</t>
  </si>
  <si>
    <t>4 Hour</t>
  </si>
  <si>
    <t>2 Day</t>
  </si>
  <si>
    <t>SC2/CLib</t>
  </si>
  <si>
    <t>Overdue:</t>
  </si>
  <si>
    <t>Fine:</t>
  </si>
</sst>
</file>

<file path=xl/styles.xml><?xml version="1.0" encoding="utf-8"?>
<styleSheet xmlns="http://schemas.openxmlformats.org/spreadsheetml/2006/main">
  <numFmts count="4">
    <numFmt numFmtId="164" formatCode="00#.########"/>
    <numFmt numFmtId="165" formatCode="hh:mm\ ddd\ dd\ mmmm\ yyyy"/>
    <numFmt numFmtId="166" formatCode="d&quot; days&quot;\ h&quot; hours&quot;\ m&quot; mins&quot;"/>
    <numFmt numFmtId="167" formatCode="&quot;£&quot;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164" fontId="18" fillId="0" borderId="0" xfId="0" applyNumberFormat="1" applyFont="1"/>
    <xf numFmtId="165" fontId="18" fillId="0" borderId="0" xfId="0" applyNumberFormat="1" applyFont="1"/>
    <xf numFmtId="166" fontId="0" fillId="0" borderId="0" xfId="0" applyNumberFormat="1"/>
    <xf numFmtId="165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pane xSplit="6720" topLeftCell="F1" activePane="topRight"/>
      <selection pane="topRight" activeCell="S2" sqref="S2:S11"/>
    </sheetView>
  </sheetViews>
  <sheetFormatPr defaultColWidth="13.42578125" defaultRowHeight="15" outlineLevelCol="1"/>
  <cols>
    <col min="1" max="1" width="21" bestFit="1" customWidth="1"/>
    <col min="2" max="2" width="13.28515625" customWidth="1"/>
    <col min="3" max="3" width="7.85546875" customWidth="1"/>
    <col min="4" max="4" width="2.85546875" customWidth="1"/>
    <col min="5" max="5" width="15.28515625" bestFit="1" customWidth="1"/>
    <col min="6" max="6" width="22" bestFit="1" customWidth="1"/>
    <col min="7" max="7" width="21.85546875" bestFit="1" customWidth="1"/>
    <col min="8" max="8" width="22" bestFit="1" customWidth="1"/>
    <col min="9" max="10" width="22.85546875" hidden="1" customWidth="1" outlineLevel="1"/>
    <col min="11" max="11" width="22" hidden="1" customWidth="1" outlineLevel="1"/>
    <col min="12" max="12" width="21" hidden="1" customWidth="1" outlineLevel="1"/>
    <col min="13" max="13" width="0" hidden="1" customWidth="1" outlineLevel="1"/>
    <col min="14" max="14" width="22" hidden="1" customWidth="1" outlineLevel="1"/>
    <col min="15" max="15" width="22.85546875" hidden="1" customWidth="1" outlineLevel="1"/>
    <col min="16" max="16" width="22" hidden="1" customWidth="1" outlineLevel="1"/>
    <col min="17" max="17" width="0" hidden="1" customWidth="1" outlineLevel="1"/>
    <col min="18" max="18" width="22.85546875" bestFit="1" customWidth="1" collapsed="1"/>
  </cols>
  <sheetData>
    <row r="1" spans="1:19">
      <c r="A1" t="s">
        <v>0</v>
      </c>
      <c r="B1" t="s">
        <v>1</v>
      </c>
      <c r="C1" s="7" t="s">
        <v>2</v>
      </c>
      <c r="D1" s="7"/>
      <c r="E1" t="s">
        <v>4</v>
      </c>
      <c r="F1" t="s">
        <v>5</v>
      </c>
      <c r="G1" t="s">
        <v>6</v>
      </c>
      <c r="H1" t="s">
        <v>8</v>
      </c>
      <c r="R1" t="s">
        <v>13</v>
      </c>
      <c r="S1" t="s">
        <v>14</v>
      </c>
    </row>
    <row r="2" spans="1:19">
      <c r="A2" s="1">
        <v>206583293</v>
      </c>
      <c r="B2" s="2">
        <v>652.5</v>
      </c>
      <c r="C2" s="1" t="s">
        <v>3</v>
      </c>
      <c r="D2" s="1">
        <f>IF(C2="1 Week",7,IF(C2="2 Week",14,IF(C2="1 Day",1,4*(1/24))))</f>
        <v>7</v>
      </c>
      <c r="E2" s="1">
        <v>98097505</v>
      </c>
      <c r="F2" s="3">
        <v>41066.663888888892</v>
      </c>
      <c r="G2" s="3" t="s">
        <v>7</v>
      </c>
      <c r="H2" s="3">
        <v>41086.632638888892</v>
      </c>
      <c r="I2" s="4">
        <f>IFERROR(IF(G2="Null",H2-F2,H2-G2),IF(G2="Null",$A$13-F2,$A$13-G2))</f>
        <v>19.96875</v>
      </c>
      <c r="J2" s="4" t="str">
        <f>IF(C2="4 Hour",IF(0-(D2-I2)&lt;0,"Null",(0-(D2-I2))),"N/A")</f>
        <v>N/A</v>
      </c>
      <c r="K2" s="5">
        <f>IF(G2="Null",F2,G2)</f>
        <v>41066.663888888892</v>
      </c>
      <c r="L2" s="5" t="str">
        <f>IF(C2="2 Day",IF(WEEKDAY(K2)=5,((K2-(HOUR(K2)/24))-(MINUTE(K2)/1440))+5,IF(WEEKDAY(K2)=6,((K2-(HOUR(K2)/24))-(MINUTE(K2)/1440))+4,((K2-(HOUR(K2)/24))-(MINUTE(K2)/1440))+3)),"N/A")</f>
        <v>N/A</v>
      </c>
      <c r="M2" s="4" t="str">
        <f>IFERROR(IF((IF(H2="Null",$A$13,H2)-L2)&lt;0,"Null",IF(H2="Null",$A$13,H2)-L2),"N/A")</f>
        <v>N/A</v>
      </c>
      <c r="N2" s="5">
        <f>IF(C2="1 Week",IF(WEEKDAY(K2)=7,((K2-(HOUR(K2)/24))-(MINUTE(K2)/1440))+10,IF(WEEKDAY(K2)=1,((K2-(HOUR(K2)/24))-(MINUTE(K2)/1440))+9,((K2-(HOUR(K2)/24))-(MINUTE(K2)/1440))+8)),"N/A")</f>
        <v>41074</v>
      </c>
      <c r="O2" s="4">
        <f>IFERROR(IF((IF(H2="Null",$A$13,H2)-N2)&lt;0,"Null",IF(H2="Null",$A$13,H2)-N2),"N/A")</f>
        <v>12.632638888891961</v>
      </c>
      <c r="P2" s="5" t="str">
        <f>IF(C2="2 Week",IF(WEEKDAY(K2)=7,((K2-(HOUR(K2)/24))-(MINUTE(K2)/1440))+17,IF(WEEKDAY(K2)=1,((K2-(HOUR(K2)/24))-(MINUTE(K2)/1440))+16,((K2-(HOUR(K2)/24))-(MINUTE(K2)/1440))+15)),"N/A")</f>
        <v>N/A</v>
      </c>
      <c r="Q2" s="4" t="str">
        <f>IFERROR(IF((IF(H2="Null",$A$13,H2)-P2)&lt;0,"Null",IF(H2="Null",$A$13,H2)-P2),"N/A")</f>
        <v>N/A</v>
      </c>
      <c r="R2" s="4">
        <f>IF(C2="4 Hour",J2,IF(C2="2 Day",M2,IF(C2="1 Week",O2,Q2)))</f>
        <v>12.632638888891961</v>
      </c>
      <c r="S2" s="6">
        <f>IFERROR(IF(C2="4 Hour",ROUNDUP(J2*48,0),IF(C2="2 Day",(ROUNDUP(M2,0))/2,IF(C2="1 Week",(ROUNDUP(O2,0))/5,(ROUNDUP(Q2,0)/5)))),"Null")</f>
        <v>2.6</v>
      </c>
    </row>
    <row r="3" spans="1:19">
      <c r="A3" s="1">
        <v>803425520</v>
      </c>
      <c r="B3" s="2">
        <v>253</v>
      </c>
      <c r="C3" s="1" t="s">
        <v>9</v>
      </c>
      <c r="D3" s="1">
        <f t="shared" ref="D3:D11" si="0">IF(C3="1 Week",7,IF(C3="2 Week",14,IF(C3="1 Day",1,4*(1/24))))</f>
        <v>14</v>
      </c>
      <c r="E3" s="1">
        <v>10359505</v>
      </c>
      <c r="F3" s="3">
        <v>41042.693749999999</v>
      </c>
      <c r="G3" s="3">
        <v>41056.552083333336</v>
      </c>
      <c r="H3" s="3">
        <v>41063.426388888889</v>
      </c>
      <c r="I3" s="4">
        <f t="shared" ref="I3:I11" si="1">IFERROR(IF(G3="Null",H3-F3,H3-G3),IF(G3="Null",$A$13-F3,$A$13-G3))</f>
        <v>6.8743055555532919</v>
      </c>
      <c r="J3" s="4" t="str">
        <f t="shared" ref="J3:J11" si="2">IF(C3="4 Hour",IF(0-(D3-I3)&lt;0,"Null",(0-(D3-I3))),"N/A")</f>
        <v>N/A</v>
      </c>
      <c r="K3" s="5">
        <f t="shared" ref="K3:K11" si="3">IF(G3="Null",F3,G3)</f>
        <v>41056.552083333336</v>
      </c>
      <c r="L3" s="5" t="str">
        <f t="shared" ref="L3:L11" si="4">IF(C3="2 Day",IF(WEEKDAY(K3)=5,((K3-(HOUR(K3)/24))-(MINUTE(K3)/1440))+5,IF(WEEKDAY(K3)=6,((K3-(HOUR(K3)/24))-(MINUTE(K3)/1440))+4,((K3-(HOUR(K3)/24))-(MINUTE(K3)/1440))+3)),"N/A")</f>
        <v>N/A</v>
      </c>
      <c r="M3" s="4" t="str">
        <f t="shared" ref="M3:M11" si="5">IFERROR(IF((IF(H3="Null",$A$13,H3)-L3)&lt;0,"Null",IF(H3="Null",$A$13,H3)-L3),"N/A")</f>
        <v>N/A</v>
      </c>
      <c r="N3" s="5" t="str">
        <f t="shared" ref="N3:N11" si="6">IF(C3="1 Week",IF(WEEKDAY(K3)=7,((K3-(HOUR(K3)/24))-(MINUTE(K3)/1440))+10,IF(WEEKDAY(K3)=1,((K3-(HOUR(K3)/24))-(MINUTE(K3)/1440))+9,((K3-(HOUR(K3)/24))-(MINUTE(K3)/1440))+8)),"N/A")</f>
        <v>N/A</v>
      </c>
      <c r="O3" s="4" t="str">
        <f t="shared" ref="O3:O11" si="7">IFERROR(IF((IF(H3="Null",$A$13,H3)-N3)&lt;0,"Null",IF(H3="Null",$A$13,H3)-N3),"N/A")</f>
        <v>N/A</v>
      </c>
      <c r="P3" s="5">
        <f t="shared" ref="P3:P11" si="8">IF(C3="2 Week",IF(WEEKDAY(K3)=7,((K3-(HOUR(K3)/24))-(MINUTE(K3)/1440))+17,IF(WEEKDAY(K3)=1,((K3-(HOUR(K3)/24))-(MINUTE(K3)/1440))+16,((K3-(HOUR(K3)/24))-(MINUTE(K3)/1440))+15)),"N/A")</f>
        <v>41072.000000000007</v>
      </c>
      <c r="Q3" s="4" t="str">
        <f t="shared" ref="Q3:Q11" si="9">IFERROR(IF((IF(H3="Null",$A$13,H3)-P3)&lt;0,"Null",IF(H3="Null",$A$13,H3)-P3),"N/A")</f>
        <v>Null</v>
      </c>
      <c r="R3" s="4" t="str">
        <f t="shared" ref="R3:R11" si="10">IF(C3="4 Hour",J3,IF(C3="2 Day",M3,IF(C3="1 Week",O3,Q3)))</f>
        <v>Null</v>
      </c>
      <c r="S3" s="6" t="str">
        <f t="shared" ref="S3:S11" si="11">IFERROR(IF(C3="4 Hour",ROUNDUP(J3*48,0),IF(C3="2 Day",(ROUNDUP(M3,0))/2,IF(C3="1 Week",(ROUNDUP(O3,0))/5,(ROUNDUP(Q3,0)/5)))),"Null")</f>
        <v>Null</v>
      </c>
    </row>
    <row r="4" spans="1:19">
      <c r="A4" s="1">
        <v>530805680</v>
      </c>
      <c r="B4" s="2">
        <v>492.7</v>
      </c>
      <c r="C4" s="1" t="s">
        <v>10</v>
      </c>
      <c r="D4" s="1">
        <f t="shared" si="0"/>
        <v>0.16666666666666666</v>
      </c>
      <c r="E4" s="1">
        <v>10149483</v>
      </c>
      <c r="F4" s="3">
        <v>41059.458333333336</v>
      </c>
      <c r="G4" s="3" t="s">
        <v>7</v>
      </c>
      <c r="H4" s="3">
        <v>41059.587500000001</v>
      </c>
      <c r="I4" s="4">
        <f t="shared" si="1"/>
        <v>0.12916666666569654</v>
      </c>
      <c r="J4" s="4" t="str">
        <f t="shared" si="2"/>
        <v>Null</v>
      </c>
      <c r="K4" s="5">
        <f t="shared" si="3"/>
        <v>41059.458333333336</v>
      </c>
      <c r="L4" s="5" t="str">
        <f t="shared" si="4"/>
        <v>N/A</v>
      </c>
      <c r="M4" s="4" t="str">
        <f t="shared" si="5"/>
        <v>N/A</v>
      </c>
      <c r="N4" s="5" t="str">
        <f t="shared" si="6"/>
        <v>N/A</v>
      </c>
      <c r="O4" s="4" t="str">
        <f t="shared" si="7"/>
        <v>N/A</v>
      </c>
      <c r="P4" s="5" t="str">
        <f t="shared" si="8"/>
        <v>N/A</v>
      </c>
      <c r="Q4" s="4" t="str">
        <f t="shared" si="9"/>
        <v>N/A</v>
      </c>
      <c r="R4" s="4" t="str">
        <f t="shared" si="10"/>
        <v>Null</v>
      </c>
      <c r="S4" s="6" t="str">
        <f t="shared" si="11"/>
        <v>Null</v>
      </c>
    </row>
    <row r="5" spans="1:19">
      <c r="A5" s="1">
        <v>137473741</v>
      </c>
      <c r="B5" s="2">
        <v>754</v>
      </c>
      <c r="C5" s="1" t="s">
        <v>3</v>
      </c>
      <c r="D5" s="1">
        <f t="shared" si="0"/>
        <v>7</v>
      </c>
      <c r="E5" s="1">
        <v>89838700</v>
      </c>
      <c r="F5" s="3">
        <v>41065.677083333336</v>
      </c>
      <c r="G5" s="3">
        <v>41079.493750000001</v>
      </c>
      <c r="H5" s="3">
        <v>41087.664583333331</v>
      </c>
      <c r="I5" s="4">
        <f t="shared" si="1"/>
        <v>8.1708333333299379</v>
      </c>
      <c r="J5" s="4" t="str">
        <f t="shared" si="2"/>
        <v>N/A</v>
      </c>
      <c r="K5" s="5">
        <f t="shared" si="3"/>
        <v>41079.493750000001</v>
      </c>
      <c r="L5" s="5" t="str">
        <f t="shared" si="4"/>
        <v>N/A</v>
      </c>
      <c r="M5" s="4" t="str">
        <f t="shared" si="5"/>
        <v>N/A</v>
      </c>
      <c r="N5" s="5">
        <f t="shared" si="6"/>
        <v>41087</v>
      </c>
      <c r="O5" s="4">
        <f t="shared" si="7"/>
        <v>0.66458333333139308</v>
      </c>
      <c r="P5" s="5" t="str">
        <f t="shared" si="8"/>
        <v>N/A</v>
      </c>
      <c r="Q5" s="4" t="str">
        <f t="shared" si="9"/>
        <v>N/A</v>
      </c>
      <c r="R5" s="4">
        <f t="shared" si="10"/>
        <v>0.66458333333139308</v>
      </c>
      <c r="S5" s="6">
        <f t="shared" si="11"/>
        <v>0.2</v>
      </c>
    </row>
    <row r="6" spans="1:19">
      <c r="A6" s="1">
        <v>860514283</v>
      </c>
      <c r="B6" s="2">
        <v>6.7876000000000003</v>
      </c>
      <c r="C6" s="1" t="s">
        <v>3</v>
      </c>
      <c r="D6" s="1">
        <f t="shared" si="0"/>
        <v>7</v>
      </c>
      <c r="E6" s="1">
        <v>89838700</v>
      </c>
      <c r="F6" s="3">
        <v>41081.399305555555</v>
      </c>
      <c r="G6" s="3" t="s">
        <v>7</v>
      </c>
      <c r="H6" s="3">
        <v>41087.664583333331</v>
      </c>
      <c r="I6" s="4">
        <f t="shared" si="1"/>
        <v>6.265277777776646</v>
      </c>
      <c r="J6" s="4" t="str">
        <f t="shared" si="2"/>
        <v>N/A</v>
      </c>
      <c r="K6" s="5">
        <f t="shared" si="3"/>
        <v>41081.399305555555</v>
      </c>
      <c r="L6" s="5" t="str">
        <f t="shared" si="4"/>
        <v>N/A</v>
      </c>
      <c r="M6" s="4" t="str">
        <f t="shared" si="5"/>
        <v>N/A</v>
      </c>
      <c r="N6" s="5">
        <f t="shared" si="6"/>
        <v>41089</v>
      </c>
      <c r="O6" s="4" t="str">
        <f t="shared" si="7"/>
        <v>Null</v>
      </c>
      <c r="P6" s="5" t="str">
        <f t="shared" si="8"/>
        <v>N/A</v>
      </c>
      <c r="Q6" s="4" t="str">
        <f t="shared" si="9"/>
        <v>N/A</v>
      </c>
      <c r="R6" s="4" t="str">
        <f t="shared" si="10"/>
        <v>Null</v>
      </c>
      <c r="S6" s="6" t="str">
        <f t="shared" si="11"/>
        <v>Null</v>
      </c>
    </row>
    <row r="7" spans="1:19">
      <c r="A7" s="1">
        <v>382059475</v>
      </c>
      <c r="B7" s="2">
        <v>787.19</v>
      </c>
      <c r="C7" s="1" t="s">
        <v>10</v>
      </c>
      <c r="D7" s="1">
        <f t="shared" si="0"/>
        <v>0.16666666666666666</v>
      </c>
      <c r="E7" s="1">
        <v>43474071</v>
      </c>
      <c r="F7" s="3">
        <v>41062.527083333334</v>
      </c>
      <c r="G7" s="3" t="s">
        <v>7</v>
      </c>
      <c r="H7" s="3">
        <v>41062.702777777777</v>
      </c>
      <c r="I7" s="4">
        <f t="shared" si="1"/>
        <v>0.1756944444423425</v>
      </c>
      <c r="J7" s="4">
        <f t="shared" si="2"/>
        <v>9.0277777756758437E-3</v>
      </c>
      <c r="K7" s="5">
        <f t="shared" si="3"/>
        <v>41062.527083333334</v>
      </c>
      <c r="L7" s="5" t="str">
        <f t="shared" si="4"/>
        <v>N/A</v>
      </c>
      <c r="M7" s="4" t="str">
        <f t="shared" si="5"/>
        <v>N/A</v>
      </c>
      <c r="N7" s="5" t="str">
        <f t="shared" si="6"/>
        <v>N/A</v>
      </c>
      <c r="O7" s="4" t="str">
        <f t="shared" si="7"/>
        <v>N/A</v>
      </c>
      <c r="P7" s="5" t="str">
        <f t="shared" si="8"/>
        <v>N/A</v>
      </c>
      <c r="Q7" s="4" t="str">
        <f t="shared" si="9"/>
        <v>N/A</v>
      </c>
      <c r="R7" s="4">
        <f t="shared" si="10"/>
        <v>9.0277777756758437E-3</v>
      </c>
      <c r="S7" s="6">
        <f t="shared" si="11"/>
        <v>1</v>
      </c>
    </row>
    <row r="8" spans="1:19">
      <c r="A8" s="1">
        <v>641379998</v>
      </c>
      <c r="B8" s="2">
        <v>941.83506</v>
      </c>
      <c r="C8" s="1" t="s">
        <v>9</v>
      </c>
      <c r="D8" s="1">
        <f t="shared" si="0"/>
        <v>14</v>
      </c>
      <c r="E8" s="1">
        <v>20579521</v>
      </c>
      <c r="F8" s="3">
        <v>41074.624305555553</v>
      </c>
      <c r="G8" s="3" t="s">
        <v>7</v>
      </c>
      <c r="H8" s="3">
        <v>41088.606249999997</v>
      </c>
      <c r="I8" s="4">
        <f t="shared" si="1"/>
        <v>13.981944444443798</v>
      </c>
      <c r="J8" s="4" t="str">
        <f t="shared" si="2"/>
        <v>N/A</v>
      </c>
      <c r="K8" s="5">
        <f t="shared" si="3"/>
        <v>41074.624305555553</v>
      </c>
      <c r="L8" s="5" t="str">
        <f t="shared" si="4"/>
        <v>N/A</v>
      </c>
      <c r="M8" s="4" t="str">
        <f t="shared" si="5"/>
        <v>N/A</v>
      </c>
      <c r="N8" s="5" t="str">
        <f t="shared" si="6"/>
        <v>N/A</v>
      </c>
      <c r="O8" s="4" t="str">
        <f t="shared" si="7"/>
        <v>N/A</v>
      </c>
      <c r="P8" s="5">
        <f t="shared" si="8"/>
        <v>41088.999999999993</v>
      </c>
      <c r="Q8" s="4" t="str">
        <f t="shared" si="9"/>
        <v>Null</v>
      </c>
      <c r="R8" s="4" t="str">
        <f t="shared" si="10"/>
        <v>Null</v>
      </c>
      <c r="S8" s="6" t="str">
        <f t="shared" si="11"/>
        <v>Null</v>
      </c>
    </row>
    <row r="9" spans="1:19">
      <c r="A9" s="1">
        <v>946915310</v>
      </c>
      <c r="B9" s="2">
        <v>10.6075</v>
      </c>
      <c r="C9" s="1" t="s">
        <v>9</v>
      </c>
      <c r="D9" s="1">
        <f t="shared" si="0"/>
        <v>14</v>
      </c>
      <c r="E9" s="1">
        <v>60401186</v>
      </c>
      <c r="F9" s="3">
        <v>41072.694444444445</v>
      </c>
      <c r="G9" s="3" t="s">
        <v>7</v>
      </c>
      <c r="H9" s="3">
        <v>41086.491666666669</v>
      </c>
      <c r="I9" s="4">
        <f t="shared" si="1"/>
        <v>13.797222222223354</v>
      </c>
      <c r="J9" s="4" t="str">
        <f t="shared" si="2"/>
        <v>N/A</v>
      </c>
      <c r="K9" s="5">
        <f t="shared" si="3"/>
        <v>41072.694444444445</v>
      </c>
      <c r="L9" s="5" t="str">
        <f t="shared" si="4"/>
        <v>N/A</v>
      </c>
      <c r="M9" s="4" t="str">
        <f t="shared" si="5"/>
        <v>N/A</v>
      </c>
      <c r="N9" s="5" t="str">
        <f t="shared" si="6"/>
        <v>N/A</v>
      </c>
      <c r="O9" s="4" t="str">
        <f t="shared" si="7"/>
        <v>N/A</v>
      </c>
      <c r="P9" s="5">
        <f t="shared" si="8"/>
        <v>41087</v>
      </c>
      <c r="Q9" s="4" t="str">
        <f t="shared" si="9"/>
        <v>Null</v>
      </c>
      <c r="R9" s="4" t="str">
        <f t="shared" si="10"/>
        <v>Null</v>
      </c>
      <c r="S9" s="6" t="str">
        <f t="shared" si="11"/>
        <v>Null</v>
      </c>
    </row>
    <row r="10" spans="1:19">
      <c r="A10" s="1">
        <v>237799400</v>
      </c>
      <c r="B10" s="2">
        <v>109.82</v>
      </c>
      <c r="C10" s="1" t="s">
        <v>11</v>
      </c>
      <c r="D10" s="1">
        <f t="shared" si="0"/>
        <v>0.16666666666666666</v>
      </c>
      <c r="E10" s="1">
        <v>71216147</v>
      </c>
      <c r="F10" s="3">
        <v>41082.645833333336</v>
      </c>
      <c r="G10" s="3" t="s">
        <v>7</v>
      </c>
      <c r="H10" s="3">
        <v>41085.623611111114</v>
      </c>
      <c r="I10" s="4">
        <f t="shared" si="1"/>
        <v>2.9777777777781012</v>
      </c>
      <c r="J10" s="4" t="str">
        <f t="shared" si="2"/>
        <v>N/A</v>
      </c>
      <c r="K10" s="5">
        <f t="shared" si="3"/>
        <v>41082.645833333336</v>
      </c>
      <c r="L10" s="5">
        <f t="shared" si="4"/>
        <v>41086</v>
      </c>
      <c r="M10" s="4" t="str">
        <f t="shared" si="5"/>
        <v>Null</v>
      </c>
      <c r="N10" s="5" t="str">
        <f t="shared" si="6"/>
        <v>N/A</v>
      </c>
      <c r="O10" s="4" t="str">
        <f t="shared" si="7"/>
        <v>N/A</v>
      </c>
      <c r="P10" s="5" t="str">
        <f t="shared" si="8"/>
        <v>N/A</v>
      </c>
      <c r="Q10" s="4" t="str">
        <f t="shared" si="9"/>
        <v>N/A</v>
      </c>
      <c r="R10" s="4" t="str">
        <f t="shared" si="10"/>
        <v>Null</v>
      </c>
      <c r="S10" s="6" t="str">
        <f t="shared" si="11"/>
        <v>Null</v>
      </c>
    </row>
    <row r="11" spans="1:19">
      <c r="A11" s="1">
        <v>838614556</v>
      </c>
      <c r="B11" s="2">
        <v>511.8</v>
      </c>
      <c r="C11" s="1" t="s">
        <v>3</v>
      </c>
      <c r="D11" s="1">
        <f t="shared" si="0"/>
        <v>7</v>
      </c>
      <c r="E11" s="1">
        <v>55945004</v>
      </c>
      <c r="F11" s="3">
        <v>41061.572222222225</v>
      </c>
      <c r="G11" s="3">
        <v>41085.400694444441</v>
      </c>
      <c r="H11" s="3" t="s">
        <v>7</v>
      </c>
      <c r="I11" s="4">
        <f t="shared" si="1"/>
        <v>7.25</v>
      </c>
      <c r="J11" s="4" t="str">
        <f t="shared" si="2"/>
        <v>N/A</v>
      </c>
      <c r="K11" s="5">
        <f t="shared" si="3"/>
        <v>41085.400694444441</v>
      </c>
      <c r="L11" s="5" t="str">
        <f t="shared" si="4"/>
        <v>N/A</v>
      </c>
      <c r="M11" s="4" t="str">
        <f t="shared" si="5"/>
        <v>N/A</v>
      </c>
      <c r="N11" s="5">
        <f t="shared" si="6"/>
        <v>41093</v>
      </c>
      <c r="O11" s="4" t="str">
        <f t="shared" si="7"/>
        <v>Null</v>
      </c>
      <c r="P11" s="5" t="str">
        <f t="shared" si="8"/>
        <v>N/A</v>
      </c>
      <c r="Q11" s="4" t="str">
        <f t="shared" si="9"/>
        <v>N/A</v>
      </c>
      <c r="R11" s="4" t="str">
        <f t="shared" si="10"/>
        <v>Null</v>
      </c>
      <c r="S11" s="6" t="str">
        <f t="shared" si="11"/>
        <v>Null</v>
      </c>
    </row>
    <row r="13" spans="1:19">
      <c r="A13" s="5">
        <v>41092.650694444441</v>
      </c>
      <c r="B13" t="s">
        <v>12</v>
      </c>
    </row>
  </sheetData>
  <mergeCells count="1">
    <mergeCell ref="C1:D1"/>
  </mergeCells>
  <conditionalFormatting sqref="J2:J11">
    <cfRule type="colorScale" priority="16">
      <colorScale>
        <cfvo type="min" val="0"/>
        <cfvo type="max" val="0"/>
        <color rgb="FFFFEF9C"/>
        <color rgb="FFFF7128"/>
      </colorScale>
    </cfRule>
    <cfRule type="containsText" dxfId="7" priority="15" operator="containsText" text="Null">
      <formula>NOT(ISERROR(SEARCH("Null",J2)))</formula>
    </cfRule>
  </conditionalFormatting>
  <conditionalFormatting sqref="M2:M11">
    <cfRule type="containsText" dxfId="6" priority="13" operator="containsText" text="Null">
      <formula>NOT(ISERROR(SEARCH("Null",M2)))</formula>
    </cfRule>
    <cfRule type="colorScale" priority="14">
      <colorScale>
        <cfvo type="min" val="0"/>
        <cfvo type="max" val="0"/>
        <color rgb="FFFFEF9C"/>
        <color rgb="FFFF7128"/>
      </colorScale>
    </cfRule>
  </conditionalFormatting>
  <conditionalFormatting sqref="O2:O11">
    <cfRule type="containsText" dxfId="5" priority="11" operator="containsText" text="Null">
      <formula>NOT(ISERROR(SEARCH("Null",O2)))</formula>
    </cfRule>
    <cfRule type="colorScale" priority="12">
      <colorScale>
        <cfvo type="min" val="0"/>
        <cfvo type="max" val="0"/>
        <color rgb="FFFFEF9C"/>
        <color rgb="FFFF7128"/>
      </colorScale>
    </cfRule>
  </conditionalFormatting>
  <conditionalFormatting sqref="Q2:Q11">
    <cfRule type="containsText" dxfId="4" priority="9" operator="containsText" text="Null">
      <formula>NOT(ISERROR(SEARCH("Null",Q2)))</formula>
    </cfRule>
    <cfRule type="colorScale" priority="10">
      <colorScale>
        <cfvo type="min" val="0"/>
        <cfvo type="max" val="0"/>
        <color rgb="FFFFEF9C"/>
        <color rgb="FFFF7128"/>
      </colorScale>
    </cfRule>
  </conditionalFormatting>
  <conditionalFormatting sqref="R2:R11">
    <cfRule type="containsText" dxfId="3" priority="7" operator="containsText" text="Null">
      <formula>NOT(ISERROR(SEARCH("Null",R2)))</formula>
    </cfRule>
    <cfRule type="colorScale" priority="8">
      <colorScale>
        <cfvo type="min" val="0"/>
        <cfvo type="max" val="0"/>
        <color rgb="FFFFEF9C"/>
        <color rgb="FFFF7128"/>
      </colorScale>
    </cfRule>
  </conditionalFormatting>
  <conditionalFormatting sqref="R2:R11">
    <cfRule type="containsText" dxfId="2" priority="5" operator="containsText" text="Null">
      <formula>NOT(ISERROR(SEARCH("Null",R2)))</formula>
    </cfRule>
    <cfRule type="colorScale" priority="6">
      <colorScale>
        <cfvo type="min" val="0"/>
        <cfvo type="max" val="0"/>
        <color rgb="FFFFEF9C"/>
        <color rgb="FFFF7128"/>
      </colorScale>
    </cfRule>
  </conditionalFormatting>
  <conditionalFormatting sqref="S2:S11">
    <cfRule type="containsText" dxfId="1" priority="3" operator="containsText" text="Null">
      <formula>NOT(ISERROR(SEARCH("Null",S2)))</formula>
    </cfRule>
    <cfRule type="colorScale" priority="4">
      <colorScale>
        <cfvo type="min" val="0"/>
        <cfvo type="max" val="0"/>
        <color rgb="FFFFEF9C"/>
        <color rgb="FFFF7128"/>
      </colorScale>
    </cfRule>
  </conditionalFormatting>
  <conditionalFormatting sqref="S2:S11">
    <cfRule type="containsText" dxfId="0" priority="1" operator="containsText" text="Null">
      <formula>NOT(ISERROR(SEARCH("Null",S2)))</formula>
    </cfRule>
    <cfRule type="colorScale" priority="2">
      <colorScale>
        <cfvo type="min" val="0"/>
        <cfvo type="max" val="0"/>
        <color rgb="FFFFEF9C"/>
        <color rgb="FFFF7128"/>
      </colorScale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Evelin</cp:lastModifiedBy>
  <dcterms:created xsi:type="dcterms:W3CDTF">2012-07-05T19:35:48Z</dcterms:created>
  <dcterms:modified xsi:type="dcterms:W3CDTF">2012-07-08T15:30:13Z</dcterms:modified>
</cp:coreProperties>
</file>